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_StB_Field_Marketing\eurodata_Produkte\edlohn\Anleitungen Dokumentationen\"/>
    </mc:Choice>
  </mc:AlternateContent>
  <bookViews>
    <workbookView xWindow="0" yWindow="0" windowWidth="28800" windowHeight="1230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G50" i="1" l="1"/>
  <c r="G49" i="1"/>
  <c r="E35" i="1"/>
  <c r="E34" i="1"/>
  <c r="G23" i="1"/>
  <c r="G54" i="1"/>
  <c r="G53" i="1"/>
  <c r="G55" i="1"/>
  <c r="G47" i="1"/>
  <c r="F9" i="1"/>
  <c r="G45" i="1"/>
  <c r="G44" i="1"/>
  <c r="B12" i="1"/>
  <c r="E36" i="1"/>
  <c r="E4" i="1"/>
  <c r="E37" i="1"/>
  <c r="G46" i="1"/>
  <c r="G48" i="1"/>
  <c r="E38" i="1"/>
  <c r="F40" i="1"/>
  <c r="F17" i="1"/>
  <c r="F27" i="1"/>
</calcChain>
</file>

<file path=xl/sharedStrings.xml><?xml version="1.0" encoding="utf-8"?>
<sst xmlns="http://schemas.openxmlformats.org/spreadsheetml/2006/main" count="64" uniqueCount="59">
  <si>
    <t>Berater/Mandant/Personalnummer</t>
  </si>
  <si>
    <t>1. Schritt</t>
  </si>
  <si>
    <t>wöchentliche Arbeitszeit</t>
  </si>
  <si>
    <t>hochgerechnete monatliche Arbeitszeit</t>
  </si>
  <si>
    <t>Aufallstunden KUG</t>
  </si>
  <si>
    <t>davon Ausfallstundne Feiertag</t>
  </si>
  <si>
    <t>2. Schritt</t>
  </si>
  <si>
    <t>Werte</t>
  </si>
  <si>
    <t>aus KUG Tabelle</t>
  </si>
  <si>
    <t>(pauschaliertes)</t>
  </si>
  <si>
    <t>3. Schritt</t>
  </si>
  <si>
    <t>zunächst ohne Berücksichtigung des Feiertages</t>
  </si>
  <si>
    <t>4. Schritt</t>
  </si>
  <si>
    <t>Lohnarten</t>
  </si>
  <si>
    <r>
      <rPr>
        <b/>
        <sz val="11"/>
        <color indexed="8"/>
        <rFont val="Calibri"/>
        <family val="2"/>
      </rPr>
      <t>Grunddaten</t>
    </r>
    <r>
      <rPr>
        <sz val="11"/>
        <color theme="1"/>
        <rFont val="Calibri"/>
        <family val="2"/>
        <scheme val="minor"/>
      </rPr>
      <t xml:space="preserve"> des Arbeitnehmers</t>
    </r>
  </si>
  <si>
    <r>
      <t xml:space="preserve">Berechnung des </t>
    </r>
    <r>
      <rPr>
        <b/>
        <sz val="11"/>
        <color indexed="8"/>
        <rFont val="Calibri"/>
        <family val="2"/>
      </rPr>
      <t>Stundenlohns</t>
    </r>
    <r>
      <rPr>
        <sz val="11"/>
        <color theme="1"/>
        <rFont val="Calibri"/>
        <family val="2"/>
        <scheme val="minor"/>
      </rPr>
      <t xml:space="preserve"> für die Feiertagsvergütung (volle Höhe)</t>
    </r>
  </si>
  <si>
    <t>Summe</t>
  </si>
  <si>
    <t>geteilt durch hochgerechnete Arbeitszeit</t>
  </si>
  <si>
    <t>ergibt Wert pro Stunde für Feiertag</t>
  </si>
  <si>
    <t xml:space="preserve">5. Schritt </t>
  </si>
  <si>
    <t>6. Schritt</t>
  </si>
  <si>
    <r>
      <t>Berechnung der</t>
    </r>
    <r>
      <rPr>
        <b/>
        <sz val="11"/>
        <color indexed="8"/>
        <rFont val="Calibri"/>
        <family val="2"/>
      </rPr>
      <t xml:space="preserve"> Feiertagsvergütung für Istentgelt</t>
    </r>
  </si>
  <si>
    <t>Berechnung der Feiertagsvergütung in Höhe von KUG</t>
  </si>
  <si>
    <t>Pauschaliertes Nettoentgelt (Sollentgelt) - Wert aus KUG-Tabelle</t>
  </si>
  <si>
    <t>abzgl.</t>
  </si>
  <si>
    <t>Differenz = KUG (ohne Feiertagsvergütung)</t>
  </si>
  <si>
    <t>&gt; Abrechnung &gt; Einstellungen &gt; Kürzungen mit &gt; Kürzung WAG/KUG = X</t>
  </si>
  <si>
    <t>geteilt durch die KUG Stunden</t>
  </si>
  <si>
    <t>Betrag pro Stunde</t>
  </si>
  <si>
    <t>ergibt eine Feiertagsvergütung in Höhe von</t>
  </si>
  <si>
    <t>7. Schritt</t>
  </si>
  <si>
    <t>pauschaliertes Nettoentgelt (Sollentgelt) aus Punkt 2)</t>
  </si>
  <si>
    <t>zuzüglich Feiertagsvergütung (Wert aus Punkt 5)</t>
  </si>
  <si>
    <t>abzüglich pauschaliertes Nettoentgelt (Istentgelt) aus Punkt 3.2)</t>
  </si>
  <si>
    <t>(pauschal. Istentgelt aus Punkt 3.1) ohne Feiertagsvergütung)</t>
  </si>
  <si>
    <t>Berechnung des Kurzarbeitergeld inkl. Feiertagsvergütung</t>
  </si>
  <si>
    <t>Wert aus den Abrechnungsdaten des Arbeitnehmers ablesen</t>
  </si>
  <si>
    <t>Eingabefelder</t>
  </si>
  <si>
    <t>Dienstwagen</t>
  </si>
  <si>
    <t>Direktversicherung / mtl / Entgeltverzicht</t>
  </si>
  <si>
    <t>Lohnarten, die als Sollentgelt zugeordnet sind</t>
  </si>
  <si>
    <t>ungekürzte Lohnbestandteile:</t>
  </si>
  <si>
    <t>Restbetrag des Gehaltes</t>
  </si>
  <si>
    <t xml:space="preserve">Gehalt </t>
  </si>
  <si>
    <t>KUG inkl. Berücksichtigung des Feiertages</t>
  </si>
  <si>
    <t>KUG ohne Berücksichtigung des Feiertages = Wert aus Tabelle für Sollentgelt abzüglich Wert aus Tabelle für Istentgelt</t>
  </si>
  <si>
    <r>
      <t xml:space="preserve">Berechnung  </t>
    </r>
    <r>
      <rPr>
        <b/>
        <sz val="11"/>
        <color indexed="8"/>
        <rFont val="Calibri"/>
        <family val="2"/>
      </rPr>
      <t>Sollentgelt = Summe der Werte unten:</t>
    </r>
  </si>
  <si>
    <r>
      <t xml:space="preserve">Berechnung des </t>
    </r>
    <r>
      <rPr>
        <b/>
        <sz val="11"/>
        <color indexed="8"/>
        <rFont val="Calibri"/>
        <family val="2"/>
      </rPr>
      <t>Ist-Entgeltes (3.1. ohne Feiertag)= Summe der Werte unten:</t>
    </r>
  </si>
  <si>
    <t>3.1.</t>
  </si>
  <si>
    <t>3.2.</t>
  </si>
  <si>
    <t>(aus 5.)</t>
  </si>
  <si>
    <r>
      <t>Berechnung des</t>
    </r>
    <r>
      <rPr>
        <b/>
        <sz val="11"/>
        <color indexed="8"/>
        <rFont val="Calibri"/>
        <family val="2"/>
      </rPr>
      <t xml:space="preserve"> Ist-Entgeltes </t>
    </r>
    <r>
      <rPr>
        <sz val="11"/>
        <color theme="1"/>
        <rFont val="Calibri"/>
        <family val="2"/>
        <scheme val="minor"/>
      </rPr>
      <t>(inkl. Feiertagsvergütung Punkt 5)</t>
    </r>
  </si>
  <si>
    <t>mit Wert aus Schritt 4) (Stunden x Feiertagsstunden)</t>
  </si>
  <si>
    <t>Zulage zum Gehalt</t>
  </si>
  <si>
    <t>jeweils die nach der Kürzung verbleibenden Beträge:</t>
  </si>
  <si>
    <r>
      <rPr>
        <u/>
        <sz val="11"/>
        <color indexed="8"/>
        <rFont val="Calibri"/>
        <family val="2"/>
      </rPr>
      <t>Lohnarten</t>
    </r>
    <r>
      <rPr>
        <sz val="11"/>
        <color theme="1"/>
        <rFont val="Calibri"/>
        <family val="2"/>
        <scheme val="minor"/>
      </rPr>
      <t xml:space="preserve"> die unter &gt; Abrechnung &gt; Einstellungen &gt; Kurzarbeit als Ist-Entgelt zugeordnet sind:</t>
    </r>
  </si>
  <si>
    <t>Rest Zulage zum Gehalt</t>
  </si>
  <si>
    <t>(jeweils mit vollem Wert!)</t>
  </si>
  <si>
    <t>dieser Wert wird gerundet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</si>
</sst>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singleAccounting"/>
      <sz val="11"/>
      <color rgb="FF0070C0"/>
      <name val="Calibri"/>
      <family val="2"/>
      <scheme val="minor"/>
    </font>
    <font>
      <u val="singleAccounting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2" fontId="0" fillId="0" borderId="0" xfId="0" applyNumberFormat="1"/>
    <xf numFmtId="0" fontId="4" fillId="0" borderId="0" xfId="0" applyFont="1"/>
    <xf numFmtId="0" fontId="0" fillId="2" borderId="0" xfId="0" applyFill="1"/>
    <xf numFmtId="44" fontId="0" fillId="0" borderId="0" xfId="0" applyNumberFormat="1"/>
    <xf numFmtId="44" fontId="3" fillId="0" borderId="1" xfId="1" applyFont="1" applyBorder="1"/>
    <xf numFmtId="0" fontId="0" fillId="0" borderId="0" xfId="0" applyBorder="1"/>
    <xf numFmtId="44" fontId="0" fillId="2" borderId="0" xfId="0" applyNumberFormat="1" applyFill="1"/>
    <xf numFmtId="44" fontId="0" fillId="0" borderId="0" xfId="0" applyNumberFormat="1" applyFill="1"/>
    <xf numFmtId="0" fontId="0" fillId="0" borderId="0" xfId="0" applyFill="1"/>
    <xf numFmtId="44" fontId="3" fillId="2" borderId="1" xfId="1" applyFont="1" applyFill="1" applyBorder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/>
    <xf numFmtId="44" fontId="6" fillId="0" borderId="0" xfId="0" applyNumberFormat="1" applyFont="1"/>
    <xf numFmtId="0" fontId="6" fillId="2" borderId="0" xfId="0" applyFont="1" applyFill="1"/>
    <xf numFmtId="0" fontId="0" fillId="0" borderId="0" xfId="0" applyFont="1"/>
    <xf numFmtId="44" fontId="3" fillId="0" borderId="1" xfId="1" applyFont="1" applyBorder="1" applyAlignment="1">
      <alignment horizontal="right"/>
    </xf>
    <xf numFmtId="44" fontId="6" fillId="2" borderId="0" xfId="1" applyFont="1" applyFill="1" applyBorder="1"/>
    <xf numFmtId="2" fontId="4" fillId="0" borderId="0" xfId="0" applyNumberFormat="1" applyFont="1"/>
    <xf numFmtId="44" fontId="6" fillId="2" borderId="0" xfId="0" applyNumberFormat="1" applyFont="1" applyFill="1"/>
    <xf numFmtId="44" fontId="0" fillId="2" borderId="0" xfId="0" applyNumberFormat="1" applyFont="1" applyFill="1" applyBorder="1"/>
    <xf numFmtId="44" fontId="7" fillId="0" borderId="0" xfId="0" applyNumberFormat="1" applyFont="1"/>
    <xf numFmtId="44" fontId="7" fillId="0" borderId="0" xfId="1" applyFont="1"/>
    <xf numFmtId="44" fontId="8" fillId="2" borderId="1" xfId="1" applyFont="1" applyFill="1" applyBorder="1"/>
    <xf numFmtId="44" fontId="8" fillId="0" borderId="0" xfId="1" applyFont="1"/>
    <xf numFmtId="44" fontId="8" fillId="0" borderId="0" xfId="0" applyNumberFormat="1" applyFont="1"/>
    <xf numFmtId="44" fontId="9" fillId="2" borderId="1" xfId="1" applyFont="1" applyFill="1" applyBorder="1"/>
    <xf numFmtId="44" fontId="3" fillId="0" borderId="0" xfId="1" applyFont="1" applyBorder="1"/>
    <xf numFmtId="44" fontId="10" fillId="0" borderId="0" xfId="1" applyFont="1" applyBorder="1"/>
    <xf numFmtId="44" fontId="11" fillId="0" borderId="0" xfId="1" applyFont="1"/>
    <xf numFmtId="44" fontId="12" fillId="0" borderId="0" xfId="1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17</xdr:row>
      <xdr:rowOff>57150</xdr:rowOff>
    </xdr:from>
    <xdr:to>
      <xdr:col>5</xdr:col>
      <xdr:colOff>600075</xdr:colOff>
      <xdr:row>25</xdr:row>
      <xdr:rowOff>161925</xdr:rowOff>
    </xdr:to>
    <xdr:cxnSp macro="">
      <xdr:nvCxnSpPr>
        <xdr:cNvPr id="22" name="Gerade Verbindung mit Pfeil 21"/>
        <xdr:cNvCxnSpPr/>
      </xdr:nvCxnSpPr>
      <xdr:spPr>
        <a:xfrm>
          <a:off x="5229225" y="3105150"/>
          <a:ext cx="9525" cy="14382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628651</xdr:colOff>
      <xdr:row>27</xdr:row>
      <xdr:rowOff>47625</xdr:rowOff>
    </xdr:from>
    <xdr:to>
      <xdr:col>5</xdr:col>
      <xdr:colOff>638175</xdr:colOff>
      <xdr:row>38</xdr:row>
      <xdr:rowOff>114300</xdr:rowOff>
    </xdr:to>
    <xdr:cxnSp macro="">
      <xdr:nvCxnSpPr>
        <xdr:cNvPr id="24" name="Gerade Verbindung mit Pfeil 23"/>
        <xdr:cNvCxnSpPr/>
      </xdr:nvCxnSpPr>
      <xdr:spPr>
        <a:xfrm>
          <a:off x="5267326" y="4810125"/>
          <a:ext cx="9524" cy="25431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657225</xdr:colOff>
      <xdr:row>9</xdr:row>
      <xdr:rowOff>38100</xdr:rowOff>
    </xdr:from>
    <xdr:to>
      <xdr:col>6</xdr:col>
      <xdr:colOff>676275</xdr:colOff>
      <xdr:row>15</xdr:row>
      <xdr:rowOff>95250</xdr:rowOff>
    </xdr:to>
    <xdr:cxnSp macro="">
      <xdr:nvCxnSpPr>
        <xdr:cNvPr id="30" name="Gerade Verbindung mit Pfeil 29"/>
        <xdr:cNvCxnSpPr/>
      </xdr:nvCxnSpPr>
      <xdr:spPr>
        <a:xfrm>
          <a:off x="6057900" y="1752600"/>
          <a:ext cx="19050" cy="10096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657225</xdr:colOff>
      <xdr:row>17</xdr:row>
      <xdr:rowOff>38100</xdr:rowOff>
    </xdr:from>
    <xdr:to>
      <xdr:col>6</xdr:col>
      <xdr:colOff>666750</xdr:colOff>
      <xdr:row>21</xdr:row>
      <xdr:rowOff>95250</xdr:rowOff>
    </xdr:to>
    <xdr:cxnSp macro="">
      <xdr:nvCxnSpPr>
        <xdr:cNvPr id="34" name="Gerade Verbindung mit Pfeil 33"/>
        <xdr:cNvCxnSpPr/>
      </xdr:nvCxnSpPr>
      <xdr:spPr>
        <a:xfrm>
          <a:off x="6057900" y="3086100"/>
          <a:ext cx="9525" cy="6286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581026</xdr:colOff>
      <xdr:row>17</xdr:row>
      <xdr:rowOff>57150</xdr:rowOff>
    </xdr:from>
    <xdr:to>
      <xdr:col>5</xdr:col>
      <xdr:colOff>295275</xdr:colOff>
      <xdr:row>20</xdr:row>
      <xdr:rowOff>133350</xdr:rowOff>
    </xdr:to>
    <xdr:cxnSp macro="">
      <xdr:nvCxnSpPr>
        <xdr:cNvPr id="3" name="Gerade Verbindung mit Pfeil 2"/>
        <xdr:cNvCxnSpPr/>
      </xdr:nvCxnSpPr>
      <xdr:spPr>
        <a:xfrm flipH="1">
          <a:off x="4914901" y="3295650"/>
          <a:ext cx="704849" cy="6477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4" zoomScale="80" zoomScaleNormal="80" workbookViewId="0">
      <selection activeCell="K45" sqref="K45"/>
    </sheetView>
  </sheetViews>
  <sheetFormatPr baseColWidth="10" defaultRowHeight="14.4" x14ac:dyDescent="0.3"/>
  <cols>
    <col min="4" max="4" width="30.6640625" customWidth="1"/>
    <col min="5" max="5" width="14.88671875" customWidth="1"/>
    <col min="7" max="7" width="15.109375" bestFit="1" customWidth="1"/>
    <col min="9" max="9" width="15.88671875" customWidth="1"/>
  </cols>
  <sheetData>
    <row r="1" spans="1:9" x14ac:dyDescent="0.3">
      <c r="A1" t="s">
        <v>0</v>
      </c>
      <c r="G1" s="7" t="s">
        <v>7</v>
      </c>
    </row>
    <row r="2" spans="1:9" x14ac:dyDescent="0.3">
      <c r="A2" s="4" t="s">
        <v>1</v>
      </c>
      <c r="B2" s="4" t="s">
        <v>14</v>
      </c>
      <c r="C2" s="4"/>
      <c r="D2" s="4"/>
      <c r="E2" s="4"/>
      <c r="F2" s="4"/>
      <c r="G2" s="7" t="s">
        <v>8</v>
      </c>
    </row>
    <row r="3" spans="1:9" x14ac:dyDescent="0.3">
      <c r="B3" t="s">
        <v>2</v>
      </c>
      <c r="E3" s="1">
        <v>40</v>
      </c>
      <c r="G3" s="7" t="s">
        <v>9</v>
      </c>
      <c r="H3" s="7"/>
      <c r="I3" s="1" t="s">
        <v>37</v>
      </c>
    </row>
    <row r="4" spans="1:9" x14ac:dyDescent="0.3">
      <c r="B4" t="s">
        <v>3</v>
      </c>
      <c r="E4" s="2">
        <f>E3*4.33333333333333</f>
        <v>173.3333333333332</v>
      </c>
      <c r="G4" s="7"/>
    </row>
    <row r="5" spans="1:9" x14ac:dyDescent="0.3">
      <c r="B5" t="s">
        <v>4</v>
      </c>
      <c r="E5" s="1">
        <v>100</v>
      </c>
      <c r="G5" s="7"/>
    </row>
    <row r="6" spans="1:9" x14ac:dyDescent="0.3">
      <c r="G6" s="7"/>
    </row>
    <row r="7" spans="1:9" x14ac:dyDescent="0.3">
      <c r="B7" t="s">
        <v>5</v>
      </c>
      <c r="E7" s="1">
        <v>16</v>
      </c>
      <c r="G7" s="7"/>
    </row>
    <row r="8" spans="1:9" x14ac:dyDescent="0.3">
      <c r="G8" s="7"/>
    </row>
    <row r="9" spans="1:9" x14ac:dyDescent="0.3">
      <c r="A9" s="4" t="s">
        <v>6</v>
      </c>
      <c r="B9" s="4" t="s">
        <v>46</v>
      </c>
      <c r="C9" s="4"/>
      <c r="D9" s="4"/>
      <c r="E9" s="4"/>
      <c r="F9" s="19">
        <f>SUM(E12:E16)</f>
        <v>2815</v>
      </c>
      <c r="G9" s="25">
        <v>1123.98</v>
      </c>
      <c r="H9" t="s">
        <v>36</v>
      </c>
    </row>
    <row r="10" spans="1:9" x14ac:dyDescent="0.3">
      <c r="B10" s="17" t="s">
        <v>40</v>
      </c>
      <c r="C10" s="17"/>
      <c r="D10" s="17"/>
    </row>
    <row r="11" spans="1:9" x14ac:dyDescent="0.3">
      <c r="B11" s="3" t="s">
        <v>41</v>
      </c>
      <c r="C11" s="3"/>
    </row>
    <row r="12" spans="1:9" x14ac:dyDescent="0.3">
      <c r="B12" t="str">
        <f>B34</f>
        <v xml:space="preserve">Gehalt </v>
      </c>
      <c r="E12" s="6">
        <v>2000</v>
      </c>
    </row>
    <row r="13" spans="1:9" x14ac:dyDescent="0.3">
      <c r="B13" t="s">
        <v>53</v>
      </c>
      <c r="E13" s="6">
        <v>500</v>
      </c>
    </row>
    <row r="14" spans="1:9" x14ac:dyDescent="0.3">
      <c r="B14" t="s">
        <v>39</v>
      </c>
      <c r="E14" s="6">
        <v>-100</v>
      </c>
    </row>
    <row r="15" spans="1:9" x14ac:dyDescent="0.3">
      <c r="B15" t="s">
        <v>38</v>
      </c>
      <c r="E15" s="6">
        <v>415</v>
      </c>
    </row>
    <row r="17" spans="1:8" x14ac:dyDescent="0.3">
      <c r="A17" s="4" t="s">
        <v>10</v>
      </c>
      <c r="B17" s="4" t="s">
        <v>47</v>
      </c>
      <c r="C17" s="4"/>
      <c r="D17" s="4"/>
      <c r="E17" s="4"/>
      <c r="F17" s="22">
        <f>SUM(E22:E26)</f>
        <v>1372.66</v>
      </c>
      <c r="G17" s="11">
        <v>637.20000000000005</v>
      </c>
      <c r="H17" t="s">
        <v>36</v>
      </c>
    </row>
    <row r="18" spans="1:8" x14ac:dyDescent="0.3">
      <c r="A18" t="s">
        <v>48</v>
      </c>
      <c r="B18" t="s">
        <v>11</v>
      </c>
    </row>
    <row r="19" spans="1:8" x14ac:dyDescent="0.3">
      <c r="B19" s="17" t="s">
        <v>55</v>
      </c>
      <c r="C19" s="3"/>
    </row>
    <row r="20" spans="1:8" x14ac:dyDescent="0.3">
      <c r="B20" t="s">
        <v>54</v>
      </c>
    </row>
    <row r="22" spans="1:8" x14ac:dyDescent="0.3">
      <c r="B22" s="17" t="s">
        <v>42</v>
      </c>
      <c r="C22" s="17"/>
      <c r="D22" s="17"/>
      <c r="E22" s="18">
        <v>846.13</v>
      </c>
      <c r="F22" s="12"/>
      <c r="G22" s="12"/>
      <c r="H22" s="12"/>
    </row>
    <row r="23" spans="1:8" x14ac:dyDescent="0.3">
      <c r="B23" t="s">
        <v>56</v>
      </c>
      <c r="C23" s="17"/>
      <c r="D23" s="17"/>
      <c r="E23" s="18">
        <v>211.53</v>
      </c>
      <c r="F23" s="12"/>
      <c r="G23" s="23">
        <f>G9-G17</f>
        <v>486.78</v>
      </c>
      <c r="H23" t="s">
        <v>45</v>
      </c>
    </row>
    <row r="24" spans="1:8" x14ac:dyDescent="0.3">
      <c r="B24" t="s">
        <v>39</v>
      </c>
      <c r="C24" s="17"/>
      <c r="D24" s="17"/>
      <c r="E24" s="18">
        <v>-100</v>
      </c>
      <c r="F24" s="12"/>
      <c r="G24" s="12"/>
      <c r="H24" s="12"/>
    </row>
    <row r="25" spans="1:8" x14ac:dyDescent="0.3">
      <c r="B25" t="s">
        <v>38</v>
      </c>
      <c r="C25" s="17"/>
      <c r="D25" s="17"/>
      <c r="E25" s="18">
        <v>415</v>
      </c>
      <c r="F25" s="12"/>
      <c r="G25" s="12"/>
      <c r="H25" s="12"/>
    </row>
    <row r="27" spans="1:8" x14ac:dyDescent="0.3">
      <c r="A27" t="s">
        <v>49</v>
      </c>
      <c r="B27" t="s">
        <v>51</v>
      </c>
      <c r="F27" s="21">
        <f>F40+F17</f>
        <v>1603.429230769231</v>
      </c>
      <c r="G27" s="28">
        <v>715.03</v>
      </c>
      <c r="H27" t="s">
        <v>36</v>
      </c>
    </row>
    <row r="28" spans="1:8" x14ac:dyDescent="0.3">
      <c r="A28" t="s">
        <v>50</v>
      </c>
      <c r="B28" t="s">
        <v>32</v>
      </c>
      <c r="E28" s="10"/>
    </row>
    <row r="30" spans="1:8" x14ac:dyDescent="0.3">
      <c r="A30" s="4" t="s">
        <v>12</v>
      </c>
      <c r="B30" s="4" t="s">
        <v>15</v>
      </c>
      <c r="C30" s="4"/>
      <c r="D30" s="4"/>
      <c r="E30" s="4"/>
      <c r="F30" s="4"/>
      <c r="G30" s="4"/>
    </row>
    <row r="31" spans="1:8" x14ac:dyDescent="0.3">
      <c r="B31" s="3" t="s">
        <v>13</v>
      </c>
    </row>
    <row r="32" spans="1:8" x14ac:dyDescent="0.3">
      <c r="B32" t="s">
        <v>26</v>
      </c>
    </row>
    <row r="33" spans="1:7" x14ac:dyDescent="0.3">
      <c r="B33" t="s">
        <v>57</v>
      </c>
    </row>
    <row r="34" spans="1:7" x14ac:dyDescent="0.3">
      <c r="B34" t="s">
        <v>43</v>
      </c>
      <c r="E34" s="29">
        <f>E12</f>
        <v>2000</v>
      </c>
    </row>
    <row r="35" spans="1:7" ht="16.2" x14ac:dyDescent="0.45">
      <c r="B35" t="s">
        <v>53</v>
      </c>
      <c r="E35" s="30">
        <f>E13</f>
        <v>500</v>
      </c>
    </row>
    <row r="36" spans="1:7" x14ac:dyDescent="0.3">
      <c r="B36" t="s">
        <v>16</v>
      </c>
      <c r="E36" s="5">
        <f>SUM(E34:E35)</f>
        <v>2500</v>
      </c>
    </row>
    <row r="37" spans="1:7" x14ac:dyDescent="0.3">
      <c r="B37" t="s">
        <v>17</v>
      </c>
      <c r="E37" s="20">
        <f>E4</f>
        <v>173.3333333333332</v>
      </c>
    </row>
    <row r="38" spans="1:7" x14ac:dyDescent="0.3">
      <c r="B38" t="s">
        <v>18</v>
      </c>
      <c r="E38" s="9">
        <f>E36/E37</f>
        <v>14.423076923076934</v>
      </c>
    </row>
    <row r="40" spans="1:7" x14ac:dyDescent="0.3">
      <c r="A40" s="4" t="s">
        <v>19</v>
      </c>
      <c r="B40" s="4" t="s">
        <v>21</v>
      </c>
      <c r="C40" s="4"/>
      <c r="D40" s="4"/>
      <c r="E40" s="4"/>
      <c r="F40" s="8">
        <f>E38*E7</f>
        <v>230.76923076923094</v>
      </c>
      <c r="G40" s="4"/>
    </row>
    <row r="41" spans="1:7" x14ac:dyDescent="0.3">
      <c r="B41" t="s">
        <v>52</v>
      </c>
    </row>
    <row r="43" spans="1:7" x14ac:dyDescent="0.3">
      <c r="A43" s="4" t="s">
        <v>20</v>
      </c>
      <c r="B43" s="4" t="s">
        <v>22</v>
      </c>
      <c r="C43" s="4"/>
      <c r="D43" s="4"/>
      <c r="E43" s="4"/>
      <c r="F43" s="4"/>
      <c r="G43" s="4"/>
    </row>
    <row r="44" spans="1:7" x14ac:dyDescent="0.3">
      <c r="B44" t="s">
        <v>23</v>
      </c>
      <c r="E44" s="9"/>
      <c r="G44" s="26">
        <f>G9</f>
        <v>1123.98</v>
      </c>
    </row>
    <row r="45" spans="1:7" ht="16.2" x14ac:dyDescent="0.45">
      <c r="A45" s="13" t="s">
        <v>24</v>
      </c>
      <c r="B45" t="s">
        <v>34</v>
      </c>
      <c r="G45" s="32">
        <f>G17</f>
        <v>637.20000000000005</v>
      </c>
    </row>
    <row r="46" spans="1:7" x14ac:dyDescent="0.3">
      <c r="B46" t="s">
        <v>25</v>
      </c>
      <c r="G46" s="24">
        <f>G44-G45</f>
        <v>486.78</v>
      </c>
    </row>
    <row r="47" spans="1:7" x14ac:dyDescent="0.3">
      <c r="B47" t="s">
        <v>27</v>
      </c>
      <c r="G47">
        <f>E5</f>
        <v>100</v>
      </c>
    </row>
    <row r="48" spans="1:7" x14ac:dyDescent="0.3">
      <c r="B48" t="s">
        <v>28</v>
      </c>
      <c r="G48" s="5">
        <f>G46/G47</f>
        <v>4.8677999999999999</v>
      </c>
    </row>
    <row r="49" spans="1:7" x14ac:dyDescent="0.3">
      <c r="B49" t="s">
        <v>58</v>
      </c>
      <c r="G49" s="5">
        <f>ROUND(G48,2)</f>
        <v>4.87</v>
      </c>
    </row>
    <row r="50" spans="1:7" x14ac:dyDescent="0.3">
      <c r="B50" t="s">
        <v>29</v>
      </c>
      <c r="G50" s="8">
        <f>G49*E7</f>
        <v>77.92</v>
      </c>
    </row>
    <row r="52" spans="1:7" x14ac:dyDescent="0.3">
      <c r="A52" s="4" t="s">
        <v>30</v>
      </c>
      <c r="B52" s="16" t="s">
        <v>35</v>
      </c>
      <c r="C52" s="4"/>
      <c r="D52" s="4"/>
      <c r="E52" s="4"/>
      <c r="F52" s="4"/>
      <c r="G52" s="4"/>
    </row>
    <row r="53" spans="1:7" x14ac:dyDescent="0.3">
      <c r="B53" t="s">
        <v>31</v>
      </c>
      <c r="G53" s="27">
        <f>G9</f>
        <v>1123.98</v>
      </c>
    </row>
    <row r="54" spans="1:7" ht="16.2" x14ac:dyDescent="0.45">
      <c r="B54" t="s">
        <v>33</v>
      </c>
      <c r="G54" s="31">
        <f>G27</f>
        <v>715.03</v>
      </c>
    </row>
    <row r="55" spans="1:7" x14ac:dyDescent="0.3">
      <c r="B55" s="14" t="s">
        <v>44</v>
      </c>
      <c r="G55" s="15">
        <f>G53-G54</f>
        <v>408.95000000000005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&lt;Your Organisation&gt;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Siebenlist Monika</dc:creator>
  <cp:lastModifiedBy>Franzmann Petra</cp:lastModifiedBy>
  <dcterms:created xsi:type="dcterms:W3CDTF">2020-04-30T05:42:26Z</dcterms:created>
  <dcterms:modified xsi:type="dcterms:W3CDTF">2022-07-13T13:35:08Z</dcterms:modified>
</cp:coreProperties>
</file>