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_StB_Field_Marketing\eurodata_Produkte\edlohn\Anleitungen Dokumentationen\"/>
    </mc:Choice>
  </mc:AlternateContent>
  <bookViews>
    <workbookView xWindow="0" yWindow="0" windowWidth="28800" windowHeight="1230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G35" i="1" l="1"/>
  <c r="G34" i="1"/>
  <c r="F25" i="1"/>
  <c r="A19" i="1"/>
  <c r="E19" i="1"/>
  <c r="F15" i="1"/>
  <c r="E12" i="1"/>
  <c r="F9" i="1" s="1"/>
  <c r="E11" i="1"/>
  <c r="G17" i="1"/>
  <c r="G39" i="1"/>
  <c r="G38" i="1"/>
  <c r="G32" i="1"/>
  <c r="G30" i="1"/>
  <c r="G29" i="1"/>
  <c r="F22" i="1"/>
  <c r="G31" i="1"/>
  <c r="G33" i="1" s="1"/>
  <c r="G40" i="1" l="1"/>
</calcChain>
</file>

<file path=xl/sharedStrings.xml><?xml version="1.0" encoding="utf-8"?>
<sst xmlns="http://schemas.openxmlformats.org/spreadsheetml/2006/main" count="53" uniqueCount="51">
  <si>
    <t>Berater/Mandant/Personalnummer</t>
  </si>
  <si>
    <t>1. Schritt</t>
  </si>
  <si>
    <t>Aufallstunden KUG</t>
  </si>
  <si>
    <t>2. Schritt</t>
  </si>
  <si>
    <t>Werte</t>
  </si>
  <si>
    <t>aus KUG Tabelle</t>
  </si>
  <si>
    <t>(pauschaliertes)</t>
  </si>
  <si>
    <t>3. Schritt</t>
  </si>
  <si>
    <t>zunächst ohne Berücksichtigung des Feiertages</t>
  </si>
  <si>
    <t>Lohnarten</t>
  </si>
  <si>
    <r>
      <t xml:space="preserve">Berechnung </t>
    </r>
    <r>
      <rPr>
        <b/>
        <sz val="11"/>
        <color indexed="8"/>
        <rFont val="Calibri"/>
        <family val="2"/>
      </rPr>
      <t>Sollentgelt</t>
    </r>
  </si>
  <si>
    <r>
      <rPr>
        <b/>
        <sz val="11"/>
        <color indexed="8"/>
        <rFont val="Calibri"/>
        <family val="2"/>
      </rPr>
      <t>Grunddaten</t>
    </r>
    <r>
      <rPr>
        <sz val="11"/>
        <color theme="1"/>
        <rFont val="Calibri"/>
        <family val="2"/>
        <scheme val="minor"/>
      </rPr>
      <t xml:space="preserve"> des Arbeitnehmers</t>
    </r>
  </si>
  <si>
    <t>6. Schritt</t>
  </si>
  <si>
    <r>
      <t>Berechnung der</t>
    </r>
    <r>
      <rPr>
        <b/>
        <sz val="11"/>
        <color indexed="8"/>
        <rFont val="Calibri"/>
        <family val="2"/>
      </rPr>
      <t xml:space="preserve"> Feiertagsvergütung für Istentgelt</t>
    </r>
  </si>
  <si>
    <t>Berechnung der Feiertagsvergütung in Höhe von KUG</t>
  </si>
  <si>
    <t>Pauschaliertes Nettoentgelt (Sollentgelt) - Wert aus KUG-Tabelle</t>
  </si>
  <si>
    <t>abzgl.</t>
  </si>
  <si>
    <t>Differenz = KUG (ohne Feiertagsvergütung)</t>
  </si>
  <si>
    <t>geteilt durch die KUG Stunden</t>
  </si>
  <si>
    <t>pauschaliertes Nettoentgelt (Sollentgelt) aus Punkt 2)</t>
  </si>
  <si>
    <t>KUG</t>
  </si>
  <si>
    <r>
      <t xml:space="preserve">Berechnung des </t>
    </r>
    <r>
      <rPr>
        <b/>
        <sz val="11"/>
        <color indexed="8"/>
        <rFont val="Calibri"/>
        <family val="2"/>
      </rPr>
      <t>Ist-Entgeltes (3.1. ohne Feiertag)</t>
    </r>
  </si>
  <si>
    <t>abzüglich pauschaliertes Nettoentgelt (Istentgelt) aus Punkt 3.2)</t>
  </si>
  <si>
    <t>(pauschal. Istentgelt aus Punkt 3.1) ohne Feiertagsvergütung)</t>
  </si>
  <si>
    <t>Berechnung des Kurzarbeitergeld inkl. Feiertagsvergütung</t>
  </si>
  <si>
    <t>Eingabefelder</t>
  </si>
  <si>
    <t>Stundenlohn</t>
  </si>
  <si>
    <t>gearbeitete Stunden</t>
  </si>
  <si>
    <t>Std. x Std-Lohn</t>
  </si>
  <si>
    <t>KUG-Stunden</t>
  </si>
  <si>
    <t>VWL Zuschuss</t>
  </si>
  <si>
    <t xml:space="preserve">4. Schritt </t>
  </si>
  <si>
    <t>5. Schritt</t>
  </si>
  <si>
    <t>Lohnarten:</t>
  </si>
  <si>
    <t>zuzüglich Feiertagsvergütung (Wert aus Punkt 4)</t>
  </si>
  <si>
    <t>"normales" KUG ohne Feiertagsvergütung</t>
  </si>
  <si>
    <t>Soll-Arbeitszeit (Ermittlung Sollstunden-Zeitlohner)</t>
  </si>
  <si>
    <t>KUG-Stundenlohn</t>
  </si>
  <si>
    <t>Std. x KUG-Std-Lohn</t>
  </si>
  <si>
    <t>VWL (gekürzte Restbetrag)</t>
  </si>
  <si>
    <t>3.1.</t>
  </si>
  <si>
    <t>Berechnung des Ist-Entgeltes (inkl. Feiertag)</t>
  </si>
  <si>
    <t>3.2.</t>
  </si>
  <si>
    <t>davon Ausfallstunden Feiertag</t>
  </si>
  <si>
    <t>(Ausfallstunden Feiertag x Stundenlohn)</t>
  </si>
  <si>
    <t>Tabellenwert zum Istentgelt ohne Feiertagsvertügung</t>
  </si>
  <si>
    <t>Tabellenwert zum Sollentgelt</t>
  </si>
  <si>
    <t>Tabellenwert zum Istentgelt inkl. der fiktiven Feiertagsvergütung</t>
  </si>
  <si>
    <t>ergibt einen Stundensatz in Höhe von</t>
  </si>
  <si>
    <t>dieser wird gerundet</t>
  </si>
  <si>
    <t xml:space="preserve">und mit der Anzahl der Feiertagsstunden multipliziert; das ergibt die Feiertagsvergütung in Höhe von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</si>
</sst>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u val="singleAccounting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4"/>
      <name val="Calibri"/>
      <family val="2"/>
      <scheme val="minor"/>
    </font>
    <font>
      <u val="singleAccounting"/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3" fillId="0" borderId="0" xfId="0" applyFont="1"/>
    <xf numFmtId="0" fontId="0" fillId="2" borderId="0" xfId="0" applyFill="1"/>
    <xf numFmtId="44" fontId="2" fillId="0" borderId="0" xfId="1" applyFont="1"/>
    <xf numFmtId="44" fontId="0" fillId="0" borderId="0" xfId="0" applyNumberFormat="1"/>
    <xf numFmtId="44" fontId="2" fillId="0" borderId="1" xfId="1" applyFont="1" applyBorder="1"/>
    <xf numFmtId="0" fontId="0" fillId="0" borderId="0" xfId="0" applyBorder="1"/>
    <xf numFmtId="44" fontId="0" fillId="2" borderId="0" xfId="0" applyNumberFormat="1" applyFill="1"/>
    <xf numFmtId="44" fontId="0" fillId="0" borderId="0" xfId="0" applyNumberFormat="1" applyFill="1"/>
    <xf numFmtId="0" fontId="0" fillId="0" borderId="0" xfId="0" applyFill="1"/>
    <xf numFmtId="44" fontId="2" fillId="2" borderId="1" xfId="1" applyFont="1" applyFill="1" applyBorder="1"/>
    <xf numFmtId="0" fontId="4" fillId="0" borderId="0" xfId="0" applyFont="1"/>
    <xf numFmtId="44" fontId="0" fillId="2" borderId="0" xfId="0" applyNumberFormat="1" applyFill="1" applyBorder="1"/>
    <xf numFmtId="0" fontId="0" fillId="0" borderId="0" xfId="0" applyAlignment="1">
      <alignment horizontal="right"/>
    </xf>
    <xf numFmtId="44" fontId="2" fillId="2" borderId="0" xfId="1" applyFont="1" applyFill="1" applyBorder="1"/>
    <xf numFmtId="44" fontId="5" fillId="0" borderId="0" xfId="1" applyFont="1"/>
    <xf numFmtId="0" fontId="6" fillId="0" borderId="0" xfId="0" applyFont="1"/>
    <xf numFmtId="44" fontId="6" fillId="0" borderId="0" xfId="0" applyNumberFormat="1" applyFont="1"/>
    <xf numFmtId="0" fontId="6" fillId="2" borderId="0" xfId="0" applyFont="1" applyFill="1"/>
    <xf numFmtId="2" fontId="0" fillId="0" borderId="1" xfId="0" applyNumberFormat="1" applyBorder="1"/>
    <xf numFmtId="44" fontId="2" fillId="0" borderId="1" xfId="1" applyFont="1" applyFill="1" applyBorder="1"/>
    <xf numFmtId="44" fontId="2" fillId="0" borderId="0" xfId="1" applyFont="1" applyBorder="1"/>
    <xf numFmtId="0" fontId="0" fillId="0" borderId="1" xfId="0" applyBorder="1" applyAlignment="1">
      <alignment horizontal="center"/>
    </xf>
    <xf numFmtId="0" fontId="0" fillId="0" borderId="0" xfId="0" applyFont="1"/>
    <xf numFmtId="44" fontId="0" fillId="0" borderId="0" xfId="0" applyNumberFormat="1" applyFont="1"/>
    <xf numFmtId="44" fontId="2" fillId="0" borderId="1" xfId="1" applyFont="1" applyBorder="1" applyAlignment="1">
      <alignment horizontal="right"/>
    </xf>
    <xf numFmtId="16" fontId="0" fillId="0" borderId="0" xfId="0" applyNumberFormat="1"/>
    <xf numFmtId="44" fontId="7" fillId="2" borderId="1" xfId="1" applyFont="1" applyFill="1" applyBorder="1"/>
    <xf numFmtId="44" fontId="7" fillId="0" borderId="0" xfId="0" applyNumberFormat="1" applyFont="1"/>
    <xf numFmtId="44" fontId="8" fillId="0" borderId="0" xfId="0" applyNumberFormat="1" applyFont="1"/>
    <xf numFmtId="44" fontId="9" fillId="2" borderId="1" xfId="1" applyFont="1" applyFill="1" applyBorder="1"/>
    <xf numFmtId="44" fontId="10" fillId="0" borderId="0" xfId="1" applyFont="1"/>
    <xf numFmtId="2" fontId="0" fillId="0" borderId="0" xfId="0" applyNumberForma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9</xdr:row>
      <xdr:rowOff>66675</xdr:rowOff>
    </xdr:from>
    <xdr:to>
      <xdr:col>6</xdr:col>
      <xdr:colOff>419101</xdr:colOff>
      <xdr:row>13</xdr:row>
      <xdr:rowOff>133350</xdr:rowOff>
    </xdr:to>
    <xdr:cxnSp macro="">
      <xdr:nvCxnSpPr>
        <xdr:cNvPr id="2" name="Gerade Verbindung mit Pfeil 1"/>
        <xdr:cNvCxnSpPr/>
      </xdr:nvCxnSpPr>
      <xdr:spPr>
        <a:xfrm>
          <a:off x="5981700" y="1781175"/>
          <a:ext cx="9526" cy="82867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400050</xdr:colOff>
      <xdr:row>15</xdr:row>
      <xdr:rowOff>57150</xdr:rowOff>
    </xdr:from>
    <xdr:to>
      <xdr:col>5</xdr:col>
      <xdr:colOff>400050</xdr:colOff>
      <xdr:row>20</xdr:row>
      <xdr:rowOff>114300</xdr:rowOff>
    </xdr:to>
    <xdr:cxnSp macro="">
      <xdr:nvCxnSpPr>
        <xdr:cNvPr id="5" name="Gerade Verbindung mit Pfeil 4"/>
        <xdr:cNvCxnSpPr/>
      </xdr:nvCxnSpPr>
      <xdr:spPr>
        <a:xfrm>
          <a:off x="5210175" y="2724150"/>
          <a:ext cx="0" cy="100965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409575</xdr:colOff>
      <xdr:row>14</xdr:row>
      <xdr:rowOff>142875</xdr:rowOff>
    </xdr:from>
    <xdr:to>
      <xdr:col>6</xdr:col>
      <xdr:colOff>409575</xdr:colOff>
      <xdr:row>16</xdr:row>
      <xdr:rowOff>57150</xdr:rowOff>
    </xdr:to>
    <xdr:cxnSp macro="">
      <xdr:nvCxnSpPr>
        <xdr:cNvPr id="7" name="Gerade Verbindung mit Pfeil 6"/>
        <xdr:cNvCxnSpPr/>
      </xdr:nvCxnSpPr>
      <xdr:spPr>
        <a:xfrm>
          <a:off x="5981700" y="2809875"/>
          <a:ext cx="0" cy="29527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390525</xdr:colOff>
      <xdr:row>21</xdr:row>
      <xdr:rowOff>180975</xdr:rowOff>
    </xdr:from>
    <xdr:to>
      <xdr:col>5</xdr:col>
      <xdr:colOff>390525</xdr:colOff>
      <xdr:row>23</xdr:row>
      <xdr:rowOff>171450</xdr:rowOff>
    </xdr:to>
    <xdr:cxnSp macro="">
      <xdr:nvCxnSpPr>
        <xdr:cNvPr id="11" name="Gerade Verbindung mit Pfeil 10"/>
        <xdr:cNvCxnSpPr/>
      </xdr:nvCxnSpPr>
      <xdr:spPr>
        <a:xfrm>
          <a:off x="5200650" y="3990975"/>
          <a:ext cx="0" cy="37147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400050</xdr:colOff>
      <xdr:row>14</xdr:row>
      <xdr:rowOff>85725</xdr:rowOff>
    </xdr:from>
    <xdr:to>
      <xdr:col>5</xdr:col>
      <xdr:colOff>76200</xdr:colOff>
      <xdr:row>17</xdr:row>
      <xdr:rowOff>123825</xdr:rowOff>
    </xdr:to>
    <xdr:cxnSp macro="">
      <xdr:nvCxnSpPr>
        <xdr:cNvPr id="13" name="Gerade Verbindung mit Pfeil 12"/>
        <xdr:cNvCxnSpPr/>
      </xdr:nvCxnSpPr>
      <xdr:spPr>
        <a:xfrm flipH="1">
          <a:off x="4381500" y="2752725"/>
          <a:ext cx="504825" cy="6096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A13" workbookViewId="0">
      <selection activeCell="G17" sqref="G17"/>
    </sheetView>
  </sheetViews>
  <sheetFormatPr baseColWidth="10" defaultRowHeight="14.4" x14ac:dyDescent="0.3"/>
  <cols>
    <col min="3" max="3" width="30.88671875" customWidth="1"/>
    <col min="4" max="4" width="25.44140625" customWidth="1"/>
    <col min="5" max="5" width="12.44140625" customWidth="1"/>
    <col min="7" max="7" width="15.109375" bestFit="1" customWidth="1"/>
    <col min="9" max="9" width="15.88671875" customWidth="1"/>
  </cols>
  <sheetData>
    <row r="1" spans="1:9" x14ac:dyDescent="0.3">
      <c r="A1" t="s">
        <v>0</v>
      </c>
      <c r="G1" s="7" t="s">
        <v>4</v>
      </c>
    </row>
    <row r="2" spans="1:9" x14ac:dyDescent="0.3">
      <c r="A2" s="3" t="s">
        <v>1</v>
      </c>
      <c r="B2" s="3" t="s">
        <v>11</v>
      </c>
      <c r="C2" s="3"/>
      <c r="D2" s="3"/>
      <c r="E2" s="3"/>
      <c r="F2" s="3"/>
      <c r="G2" s="7" t="s">
        <v>5</v>
      </c>
    </row>
    <row r="3" spans="1:9" x14ac:dyDescent="0.3">
      <c r="B3" t="s">
        <v>36</v>
      </c>
      <c r="E3" s="20">
        <v>168</v>
      </c>
      <c r="G3" s="7" t="s">
        <v>6</v>
      </c>
      <c r="H3" s="7"/>
      <c r="I3" s="1" t="s">
        <v>25</v>
      </c>
    </row>
    <row r="4" spans="1:9" x14ac:dyDescent="0.3">
      <c r="B4" t="s">
        <v>2</v>
      </c>
      <c r="E4" s="1">
        <v>88</v>
      </c>
      <c r="G4" s="7"/>
      <c r="H4" s="7"/>
      <c r="I4" s="7"/>
    </row>
    <row r="5" spans="1:9" x14ac:dyDescent="0.3">
      <c r="B5" t="s">
        <v>43</v>
      </c>
      <c r="E5" s="1">
        <v>16</v>
      </c>
      <c r="G5" s="7"/>
    </row>
    <row r="6" spans="1:9" x14ac:dyDescent="0.3">
      <c r="B6" t="s">
        <v>37</v>
      </c>
      <c r="E6" s="6">
        <v>15</v>
      </c>
      <c r="G6" s="7"/>
    </row>
    <row r="7" spans="1:9" x14ac:dyDescent="0.3">
      <c r="B7" t="s">
        <v>26</v>
      </c>
      <c r="E7" s="21">
        <v>15</v>
      </c>
      <c r="G7" s="7"/>
    </row>
    <row r="8" spans="1:9" x14ac:dyDescent="0.3">
      <c r="G8" s="7"/>
    </row>
    <row r="9" spans="1:9" x14ac:dyDescent="0.3">
      <c r="A9" s="3" t="s">
        <v>3</v>
      </c>
      <c r="B9" s="3" t="s">
        <v>10</v>
      </c>
      <c r="C9" s="3"/>
      <c r="D9" s="3"/>
      <c r="E9" s="3"/>
      <c r="F9" s="15">
        <f>SUM(E11:E14)</f>
        <v>2560</v>
      </c>
      <c r="G9" s="28">
        <v>1159.93</v>
      </c>
      <c r="H9" t="s">
        <v>46</v>
      </c>
    </row>
    <row r="10" spans="1:9" x14ac:dyDescent="0.3">
      <c r="B10" s="2" t="s">
        <v>9</v>
      </c>
      <c r="C10" s="2"/>
    </row>
    <row r="11" spans="1:9" x14ac:dyDescent="0.3">
      <c r="A11" s="23">
        <v>80</v>
      </c>
      <c r="B11" t="s">
        <v>27</v>
      </c>
      <c r="D11" t="s">
        <v>28</v>
      </c>
      <c r="E11" s="22">
        <f>E7*A11</f>
        <v>1200</v>
      </c>
    </row>
    <row r="12" spans="1:9" x14ac:dyDescent="0.3">
      <c r="B12" t="s">
        <v>29</v>
      </c>
      <c r="D12" t="s">
        <v>38</v>
      </c>
      <c r="E12" s="22">
        <f>E4*E6</f>
        <v>1320</v>
      </c>
    </row>
    <row r="13" spans="1:9" x14ac:dyDescent="0.3">
      <c r="B13" t="s">
        <v>30</v>
      </c>
      <c r="E13" s="6">
        <v>40</v>
      </c>
    </row>
    <row r="15" spans="1:9" x14ac:dyDescent="0.3">
      <c r="A15" s="3" t="s">
        <v>7</v>
      </c>
      <c r="B15" s="3" t="s">
        <v>21</v>
      </c>
      <c r="C15" s="3"/>
      <c r="D15" s="3"/>
      <c r="E15" s="3"/>
      <c r="F15" s="13">
        <f>SUM(E19:E21)</f>
        <v>1219.05</v>
      </c>
      <c r="G15" s="11">
        <v>642.62</v>
      </c>
      <c r="H15" t="s">
        <v>45</v>
      </c>
    </row>
    <row r="16" spans="1:9" x14ac:dyDescent="0.3">
      <c r="A16" t="s">
        <v>40</v>
      </c>
      <c r="B16" t="s">
        <v>8</v>
      </c>
    </row>
    <row r="17" spans="1:8" x14ac:dyDescent="0.3">
      <c r="G17" s="30">
        <f>G9-G15</f>
        <v>517.31000000000006</v>
      </c>
      <c r="H17" t="s">
        <v>35</v>
      </c>
    </row>
    <row r="18" spans="1:8" x14ac:dyDescent="0.3">
      <c r="B18" s="2" t="s">
        <v>33</v>
      </c>
      <c r="C18" s="2"/>
      <c r="G18" s="12"/>
      <c r="H18" s="12"/>
    </row>
    <row r="19" spans="1:8" x14ac:dyDescent="0.3">
      <c r="A19" s="33">
        <f>A11</f>
        <v>80</v>
      </c>
      <c r="B19" s="24" t="s">
        <v>27</v>
      </c>
      <c r="C19" s="24"/>
      <c r="D19" s="24" t="s">
        <v>28</v>
      </c>
      <c r="E19" s="25">
        <f>A11*E7</f>
        <v>1200</v>
      </c>
      <c r="G19" s="12"/>
      <c r="H19" s="12"/>
    </row>
    <row r="20" spans="1:8" x14ac:dyDescent="0.3">
      <c r="A20" s="1"/>
      <c r="B20" s="24" t="s">
        <v>39</v>
      </c>
      <c r="C20" s="24"/>
      <c r="D20" s="24"/>
      <c r="E20" s="26">
        <v>19.05</v>
      </c>
      <c r="F20" s="12"/>
    </row>
    <row r="22" spans="1:8" x14ac:dyDescent="0.3">
      <c r="A22" s="27" t="s">
        <v>42</v>
      </c>
      <c r="B22" t="s">
        <v>41</v>
      </c>
      <c r="F22" s="8">
        <f>F15+F25</f>
        <v>1459.05</v>
      </c>
      <c r="G22" s="31">
        <v>744.2</v>
      </c>
      <c r="H22" t="s">
        <v>47</v>
      </c>
    </row>
    <row r="23" spans="1:8" x14ac:dyDescent="0.3">
      <c r="B23" t="s">
        <v>34</v>
      </c>
      <c r="E23" s="10"/>
      <c r="G23" s="10"/>
    </row>
    <row r="25" spans="1:8" x14ac:dyDescent="0.3">
      <c r="A25" s="3" t="s">
        <v>31</v>
      </c>
      <c r="B25" s="3" t="s">
        <v>13</v>
      </c>
      <c r="C25" s="3"/>
      <c r="D25" s="3"/>
      <c r="E25" s="3"/>
      <c r="F25" s="8">
        <f>E5*E7</f>
        <v>240</v>
      </c>
    </row>
    <row r="26" spans="1:8" x14ac:dyDescent="0.3">
      <c r="B26" t="s">
        <v>44</v>
      </c>
      <c r="G26" s="3"/>
    </row>
    <row r="28" spans="1:8" x14ac:dyDescent="0.3">
      <c r="A28" s="3" t="s">
        <v>32</v>
      </c>
      <c r="B28" s="3" t="s">
        <v>14</v>
      </c>
      <c r="C28" s="3"/>
      <c r="D28" s="3"/>
      <c r="E28" s="3"/>
      <c r="F28" s="3"/>
    </row>
    <row r="29" spans="1:8" x14ac:dyDescent="0.3">
      <c r="B29" t="s">
        <v>15</v>
      </c>
      <c r="E29" s="9"/>
      <c r="G29" s="4">
        <f>G9</f>
        <v>1159.93</v>
      </c>
    </row>
    <row r="30" spans="1:8" ht="16.2" x14ac:dyDescent="0.45">
      <c r="A30" s="14" t="s">
        <v>16</v>
      </c>
      <c r="B30" t="s">
        <v>23</v>
      </c>
      <c r="G30" s="16">
        <f>G15</f>
        <v>642.62</v>
      </c>
    </row>
    <row r="31" spans="1:8" x14ac:dyDescent="0.3">
      <c r="A31" s="14"/>
      <c r="B31" t="s">
        <v>17</v>
      </c>
      <c r="G31" s="4">
        <f>G29-G30</f>
        <v>517.31000000000006</v>
      </c>
    </row>
    <row r="32" spans="1:8" x14ac:dyDescent="0.3">
      <c r="B32" t="s">
        <v>18</v>
      </c>
      <c r="G32">
        <f>E4</f>
        <v>88</v>
      </c>
    </row>
    <row r="33" spans="1:7" x14ac:dyDescent="0.3">
      <c r="B33" t="s">
        <v>48</v>
      </c>
      <c r="G33" s="5">
        <f>G31/G32</f>
        <v>5.8785227272727276</v>
      </c>
    </row>
    <row r="34" spans="1:7" x14ac:dyDescent="0.3">
      <c r="B34" t="s">
        <v>49</v>
      </c>
      <c r="G34" s="5">
        <f>ROUND(G33,2)</f>
        <v>5.88</v>
      </c>
    </row>
    <row r="35" spans="1:7" x14ac:dyDescent="0.3">
      <c r="B35" t="s">
        <v>50</v>
      </c>
      <c r="G35" s="8">
        <f>G34*E5</f>
        <v>94.08</v>
      </c>
    </row>
    <row r="37" spans="1:7" x14ac:dyDescent="0.3">
      <c r="A37" s="3" t="s">
        <v>12</v>
      </c>
      <c r="B37" s="19" t="s">
        <v>24</v>
      </c>
      <c r="C37" s="3"/>
      <c r="D37" s="3"/>
      <c r="E37" s="3"/>
      <c r="F37" s="3"/>
      <c r="G37" s="3"/>
    </row>
    <row r="38" spans="1:7" x14ac:dyDescent="0.3">
      <c r="B38" t="s">
        <v>19</v>
      </c>
      <c r="G38" s="29">
        <f>G9</f>
        <v>1159.93</v>
      </c>
    </row>
    <row r="39" spans="1:7" ht="16.2" x14ac:dyDescent="0.45">
      <c r="B39" t="s">
        <v>22</v>
      </c>
      <c r="G39" s="32">
        <f>G22</f>
        <v>744.2</v>
      </c>
    </row>
    <row r="40" spans="1:7" x14ac:dyDescent="0.3">
      <c r="B40" s="17" t="s">
        <v>20</v>
      </c>
      <c r="G40" s="18">
        <f>G38-G39</f>
        <v>415.73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&lt;Your Organisation&gt;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Siebenlist Monika</dc:creator>
  <cp:lastModifiedBy>Franzmann Petra</cp:lastModifiedBy>
  <dcterms:created xsi:type="dcterms:W3CDTF">2020-04-30T05:42:26Z</dcterms:created>
  <dcterms:modified xsi:type="dcterms:W3CDTF">2022-07-13T13:34:21Z</dcterms:modified>
</cp:coreProperties>
</file>